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8" yWindow="105" windowWidth="15120" windowHeight="8012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H77" i="2"/>
  <c r="H76"/>
  <c r="M75"/>
  <c r="L75"/>
  <c r="K75"/>
  <c r="J75"/>
  <c r="I75"/>
  <c r="C75"/>
  <c r="H74"/>
  <c r="H73"/>
  <c r="H72"/>
  <c r="H71"/>
  <c r="Q70"/>
  <c r="P70"/>
  <c r="O70"/>
  <c r="N70"/>
  <c r="H70" s="1"/>
  <c r="D70"/>
  <c r="E70" s="1"/>
  <c r="G70" s="1"/>
  <c r="Q69"/>
  <c r="P69"/>
  <c r="O69"/>
  <c r="N69"/>
  <c r="H69" s="1"/>
  <c r="D69"/>
  <c r="E69" s="1"/>
  <c r="G69" s="1"/>
  <c r="Q68"/>
  <c r="P68"/>
  <c r="O68"/>
  <c r="N68"/>
  <c r="H68" s="1"/>
  <c r="D68"/>
  <c r="E68" s="1"/>
  <c r="G68" s="1"/>
  <c r="Q67"/>
  <c r="P67"/>
  <c r="O67"/>
  <c r="N67"/>
  <c r="H67" s="1"/>
  <c r="D67"/>
  <c r="E67" s="1"/>
  <c r="G67" s="1"/>
  <c r="Q66"/>
  <c r="P66"/>
  <c r="O66"/>
  <c r="N66"/>
  <c r="H66" s="1"/>
  <c r="D66"/>
  <c r="E66" s="1"/>
  <c r="G66" s="1"/>
  <c r="Q65"/>
  <c r="P65"/>
  <c r="O65"/>
  <c r="N65"/>
  <c r="H65" s="1"/>
  <c r="D65"/>
  <c r="E65" s="1"/>
  <c r="G65" s="1"/>
  <c r="Q64"/>
  <c r="P64"/>
  <c r="O64"/>
  <c r="N64"/>
  <c r="H64" s="1"/>
  <c r="D64"/>
  <c r="E64" s="1"/>
  <c r="G64" s="1"/>
  <c r="Q63"/>
  <c r="P63"/>
  <c r="O63"/>
  <c r="N63"/>
  <c r="H63" s="1"/>
  <c r="D63"/>
  <c r="E63" s="1"/>
  <c r="G63" s="1"/>
  <c r="Q62"/>
  <c r="P62"/>
  <c r="O62"/>
  <c r="N62"/>
  <c r="H62" s="1"/>
  <c r="E62"/>
  <c r="G62" s="1"/>
  <c r="D62"/>
  <c r="E61"/>
  <c r="G61" s="1"/>
  <c r="D61"/>
  <c r="E60"/>
  <c r="E75" s="1"/>
  <c r="D60"/>
  <c r="D75" s="1"/>
  <c r="H53"/>
  <c r="H52"/>
  <c r="P51"/>
  <c r="O51"/>
  <c r="M51"/>
  <c r="L51"/>
  <c r="K51"/>
  <c r="J51"/>
  <c r="I51"/>
  <c r="C51"/>
  <c r="H50"/>
  <c r="H49"/>
  <c r="H48"/>
  <c r="H47"/>
  <c r="H46"/>
  <c r="D46"/>
  <c r="E46" s="1"/>
  <c r="G46" s="1"/>
  <c r="H45"/>
  <c r="D45"/>
  <c r="E45" s="1"/>
  <c r="G45" s="1"/>
  <c r="H44"/>
  <c r="D44"/>
  <c r="E44" s="1"/>
  <c r="G44" s="1"/>
  <c r="H43"/>
  <c r="D43"/>
  <c r="E43" s="1"/>
  <c r="G43" s="1"/>
  <c r="H42"/>
  <c r="D42"/>
  <c r="E42" s="1"/>
  <c r="G42" s="1"/>
  <c r="H41"/>
  <c r="D41"/>
  <c r="E41" s="1"/>
  <c r="G41" s="1"/>
  <c r="H40"/>
  <c r="D40"/>
  <c r="E40" s="1"/>
  <c r="G40" s="1"/>
  <c r="H39"/>
  <c r="D39"/>
  <c r="E39" s="1"/>
  <c r="G39" s="1"/>
  <c r="H38"/>
  <c r="D38"/>
  <c r="E38" s="1"/>
  <c r="G38" s="1"/>
  <c r="Q37"/>
  <c r="P37"/>
  <c r="O37"/>
  <c r="N37"/>
  <c r="H37" s="1"/>
  <c r="D37"/>
  <c r="E37" s="1"/>
  <c r="G37" s="1"/>
  <c r="Q36"/>
  <c r="Q51" s="1"/>
  <c r="P36"/>
  <c r="O36"/>
  <c r="N36"/>
  <c r="H36" s="1"/>
  <c r="D36"/>
  <c r="D51" s="1"/>
  <c r="H23"/>
  <c r="H22"/>
  <c r="P21"/>
  <c r="M21"/>
  <c r="L21"/>
  <c r="K21"/>
  <c r="J21"/>
  <c r="I21"/>
  <c r="F21"/>
  <c r="D21"/>
  <c r="C21"/>
  <c r="H20"/>
  <c r="H19"/>
  <c r="H18"/>
  <c r="H17"/>
  <c r="H16"/>
  <c r="E16"/>
  <c r="G16" s="1"/>
  <c r="D16"/>
  <c r="H15"/>
  <c r="E15"/>
  <c r="G15" s="1"/>
  <c r="D15"/>
  <c r="H14"/>
  <c r="E14"/>
  <c r="G14" s="1"/>
  <c r="D14"/>
  <c r="H13"/>
  <c r="E13"/>
  <c r="G13" s="1"/>
  <c r="D13"/>
  <c r="H12"/>
  <c r="E12"/>
  <c r="G12" s="1"/>
  <c r="D12"/>
  <c r="H11"/>
  <c r="E11"/>
  <c r="G11" s="1"/>
  <c r="D11"/>
  <c r="H10"/>
  <c r="E10"/>
  <c r="G10" s="1"/>
  <c r="D10"/>
  <c r="H9"/>
  <c r="E9"/>
  <c r="G9" s="1"/>
  <c r="D9"/>
  <c r="H8"/>
  <c r="E8"/>
  <c r="G8" s="1"/>
  <c r="D8"/>
  <c r="Q7"/>
  <c r="Q61" s="1"/>
  <c r="P7"/>
  <c r="P61" s="1"/>
  <c r="O7"/>
  <c r="O61" s="1"/>
  <c r="N7"/>
  <c r="N61" s="1"/>
  <c r="H61" s="1"/>
  <c r="E7"/>
  <c r="G7" s="1"/>
  <c r="D7"/>
  <c r="Q6"/>
  <c r="Q21" s="1"/>
  <c r="P6"/>
  <c r="P60" s="1"/>
  <c r="P75" s="1"/>
  <c r="O6"/>
  <c r="O21" s="1"/>
  <c r="N6"/>
  <c r="N21" s="1"/>
  <c r="H21" s="1"/>
  <c r="E6"/>
  <c r="E21" s="1"/>
  <c r="D6"/>
  <c r="H6" l="1"/>
  <c r="H7"/>
  <c r="Q60"/>
  <c r="Q75" s="1"/>
  <c r="G6"/>
  <c r="G21" s="1"/>
  <c r="E36"/>
  <c r="N51"/>
  <c r="H51" s="1"/>
  <c r="G60"/>
  <c r="O60"/>
  <c r="O75" s="1"/>
  <c r="N60"/>
  <c r="N75" l="1"/>
  <c r="H75" s="1"/>
  <c r="H60"/>
  <c r="E51"/>
  <c r="G36"/>
</calcChain>
</file>

<file path=xl/sharedStrings.xml><?xml version="1.0" encoding="utf-8"?>
<sst xmlns="http://schemas.openxmlformats.org/spreadsheetml/2006/main" count="103" uniqueCount="39">
  <si>
    <t>Распределение средств  на горячее питание с 01.09.2020 год  (1-4 кл) Республиканский бюджет</t>
  </si>
  <si>
    <t>наименование учреждения</t>
  </si>
  <si>
    <t>режим работы</t>
  </si>
  <si>
    <t>кол-во детей 1 кл</t>
  </si>
  <si>
    <t>кол-во детей 2-4  кл</t>
  </si>
  <si>
    <t>ИТОГО</t>
  </si>
  <si>
    <t>в.ч. дети на домашнем обучении</t>
  </si>
  <si>
    <t>финансирование всего</t>
  </si>
  <si>
    <t>в т.ч.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</si>
  <si>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</si>
  <si>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</si>
  <si>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</si>
  <si>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</si>
  <si>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</si>
  <si>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</si>
  <si>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</si>
  <si>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</si>
  <si>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</si>
  <si>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Баргузинская</t>
  </si>
  <si>
    <t>У-Баргузинская</t>
  </si>
  <si>
    <t>Баянгольская</t>
  </si>
  <si>
    <t xml:space="preserve">Улюнская </t>
  </si>
  <si>
    <t>Хилганайская</t>
  </si>
  <si>
    <t>Уринская</t>
  </si>
  <si>
    <t>Юбилейная</t>
  </si>
  <si>
    <t>Сувинская</t>
  </si>
  <si>
    <t>Читканская</t>
  </si>
  <si>
    <t>Адамовская</t>
  </si>
  <si>
    <t>Улюкчиканская</t>
  </si>
  <si>
    <t>Карасунская</t>
  </si>
  <si>
    <t>Гусихинская</t>
  </si>
  <si>
    <t>Максимихинская</t>
  </si>
  <si>
    <t>Уржильская</t>
  </si>
  <si>
    <t>кол-во дней питания 6 днев</t>
  </si>
  <si>
    <t>кол-во дней питания 5 днев</t>
  </si>
  <si>
    <t>Распределение средств  на горячее питание с 01.09.2020 год  (1-4 кл) Местный бюджет</t>
  </si>
  <si>
    <t>Распределение средств  на горячее питание с 01.09.2020 год  (1-4 кл) РБ+МБ</t>
  </si>
  <si>
    <t xml:space="preserve">итого </t>
  </si>
  <si>
    <t>изменения  по барг и у-б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</si>
</sst>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0"/>
  </numFmts>
  <fonts count="7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8"/>
      <name val="Arial Cyr"/>
      <charset val="204"/>
    </font>
    <font>
      <sz val="8"/>
      <color indexed="8"/>
      <name val="Arial Cyr"/>
      <charset val="204"/>
    </font>
    <font>
      <sz val="8"/>
      <name val="Arial Cyr"/>
      <charset val="204"/>
    </font>
    <font>
      <sz val="8"/>
      <color indexed="53"/>
      <name val="Arial Cyr"/>
      <charset val="204"/>
    </font>
    <font>
      <sz val="8"/>
      <color indexed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6" xfId="0" applyFont="1" applyBorder="1" applyAlignment="1">
      <alignment horizontal="center" wrapText="1"/>
    </xf>
    <xf numFmtId="0" fontId="3" fillId="2" borderId="6" xfId="0" applyFont="1" applyFill="1" applyBorder="1"/>
    <xf numFmtId="1" fontId="4" fillId="2" borderId="6" xfId="0" applyNumberFormat="1" applyFont="1" applyFill="1" applyBorder="1"/>
    <xf numFmtId="1" fontId="0" fillId="2" borderId="6" xfId="0" applyNumberFormat="1" applyFill="1" applyBorder="1"/>
    <xf numFmtId="0" fontId="0" fillId="2" borderId="6" xfId="0" applyFill="1" applyBorder="1"/>
    <xf numFmtId="164" fontId="0" fillId="2" borderId="6" xfId="0" applyNumberFormat="1" applyFill="1" applyBorder="1"/>
    <xf numFmtId="0" fontId="3" fillId="0" borderId="6" xfId="0" applyFont="1" applyBorder="1"/>
    <xf numFmtId="1" fontId="4" fillId="0" borderId="6" xfId="0" applyNumberFormat="1" applyFont="1" applyBorder="1"/>
    <xf numFmtId="1" fontId="0" fillId="0" borderId="6" xfId="0" applyNumberFormat="1" applyBorder="1"/>
    <xf numFmtId="0" fontId="0" fillId="0" borderId="6" xfId="0" applyBorder="1"/>
    <xf numFmtId="0" fontId="5" fillId="0" borderId="6" xfId="0" applyFont="1" applyBorder="1"/>
    <xf numFmtId="0" fontId="5" fillId="0" borderId="6" xfId="0" applyFont="1" applyFill="1" applyBorder="1"/>
    <xf numFmtId="164" fontId="4" fillId="0" borderId="6" xfId="0" applyNumberFormat="1" applyFont="1" applyBorder="1"/>
    <xf numFmtId="2" fontId="4" fillId="0" borderId="6" xfId="0" applyNumberFormat="1" applyFont="1" applyBorder="1"/>
    <xf numFmtId="0" fontId="4" fillId="0" borderId="6" xfId="0" applyFont="1" applyBorder="1"/>
    <xf numFmtId="0" fontId="6" fillId="0" borderId="0" xfId="0" applyFont="1" applyFill="1" applyBorder="1"/>
    <xf numFmtId="1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7"/>
  <sheetViews>
    <sheetView tabSelected="1" workbookViewId="0">
      <selection activeCell="G26" sqref="G26"/>
    </sheetView>
  </sheetViews>
  <sheetFormatPr defaultRowHeight="15.05"/>
  <cols>
    <col min="1" max="1" width="14.5546875" customWidth="1"/>
    <col min="2" max="2" width="6.88671875" customWidth="1"/>
  </cols>
  <sheetData>
    <row r="1" spans="1:17">
      <c r="A1" t="s">
        <v>38</v>
      </c>
    </row>
    <row r="2" spans="1:17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4" spans="1:17">
      <c r="A4" s="23" t="s">
        <v>1</v>
      </c>
      <c r="B4" s="23" t="s">
        <v>2</v>
      </c>
      <c r="C4" s="23" t="s">
        <v>3</v>
      </c>
      <c r="D4" s="23" t="s">
        <v>4</v>
      </c>
      <c r="E4" s="20" t="s">
        <v>5</v>
      </c>
      <c r="F4" s="23" t="s">
        <v>6</v>
      </c>
      <c r="G4" s="23" t="s">
        <v>37</v>
      </c>
      <c r="H4" s="23" t="s">
        <v>7</v>
      </c>
      <c r="I4" s="25" t="s">
        <v>8</v>
      </c>
      <c r="J4" s="26"/>
      <c r="K4" s="26"/>
      <c r="L4" s="26"/>
      <c r="M4" s="26"/>
      <c r="N4" s="26"/>
      <c r="O4" s="26"/>
      <c r="P4" s="26"/>
      <c r="Q4" s="27"/>
    </row>
    <row r="5" spans="1:17">
      <c r="A5" s="24"/>
      <c r="B5" s="24"/>
      <c r="C5" s="24"/>
      <c r="D5" s="24"/>
      <c r="E5" s="21"/>
      <c r="F5" s="24"/>
      <c r="G5" s="24"/>
      <c r="H5" s="24"/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  <c r="Q5" s="1" t="s">
        <v>17</v>
      </c>
    </row>
    <row r="6" spans="1:17">
      <c r="A6" s="2" t="s">
        <v>18</v>
      </c>
      <c r="B6" s="2">
        <v>5</v>
      </c>
      <c r="C6" s="3">
        <v>81</v>
      </c>
      <c r="D6" s="3">
        <f>103+94+106</f>
        <v>303</v>
      </c>
      <c r="E6" s="3">
        <f t="shared" ref="E6:E16" si="0">C6+D6</f>
        <v>384</v>
      </c>
      <c r="F6" s="3">
        <v>7</v>
      </c>
      <c r="G6" s="3">
        <f t="shared" ref="G6:G16" si="1">E6-F6</f>
        <v>377</v>
      </c>
      <c r="H6" s="4">
        <f t="shared" ref="H6:H17" si="2">SUM(I6:Q6)</f>
        <v>1917022</v>
      </c>
      <c r="I6" s="5"/>
      <c r="J6" s="5"/>
      <c r="K6" s="5"/>
      <c r="L6" s="3"/>
      <c r="M6" s="5"/>
      <c r="N6" s="6">
        <f>550929+13608</f>
        <v>564537</v>
      </c>
      <c r="O6" s="6">
        <f>472225+13608</f>
        <v>485833</v>
      </c>
      <c r="P6" s="6">
        <f>419755-75+13608</f>
        <v>433288</v>
      </c>
      <c r="Q6" s="6">
        <f>419756+13608</f>
        <v>433364</v>
      </c>
    </row>
    <row r="7" spans="1:17">
      <c r="A7" s="2" t="s">
        <v>19</v>
      </c>
      <c r="B7" s="2">
        <v>5</v>
      </c>
      <c r="C7" s="3">
        <v>90</v>
      </c>
      <c r="D7" s="3">
        <f>114+94+116</f>
        <v>324</v>
      </c>
      <c r="E7" s="3">
        <f t="shared" si="0"/>
        <v>414</v>
      </c>
      <c r="F7" s="3">
        <v>16</v>
      </c>
      <c r="G7" s="3">
        <f t="shared" si="1"/>
        <v>398</v>
      </c>
      <c r="H7" s="4">
        <f t="shared" si="2"/>
        <v>2005633</v>
      </c>
      <c r="I7" s="5"/>
      <c r="J7" s="5"/>
      <c r="K7" s="5"/>
      <c r="L7" s="3"/>
      <c r="M7" s="5"/>
      <c r="N7" s="6">
        <f>609315-13608</f>
        <v>595707</v>
      </c>
      <c r="O7" s="6">
        <f>522270-13608</f>
        <v>508662</v>
      </c>
      <c r="P7" s="6">
        <f>464240-13608</f>
        <v>450632</v>
      </c>
      <c r="Q7" s="6">
        <f>464240-13608</f>
        <v>450632</v>
      </c>
    </row>
    <row r="8" spans="1:17">
      <c r="A8" s="7" t="s">
        <v>20</v>
      </c>
      <c r="B8" s="7">
        <v>6</v>
      </c>
      <c r="C8" s="8">
        <v>18</v>
      </c>
      <c r="D8" s="8">
        <f>25+16+14</f>
        <v>55</v>
      </c>
      <c r="E8" s="8">
        <f t="shared" si="0"/>
        <v>73</v>
      </c>
      <c r="F8" s="8"/>
      <c r="G8" s="8">
        <f t="shared" si="1"/>
        <v>73</v>
      </c>
      <c r="H8" s="9">
        <f t="shared" si="2"/>
        <v>424388</v>
      </c>
      <c r="I8" s="10"/>
      <c r="J8" s="10"/>
      <c r="K8" s="10"/>
      <c r="L8" s="8"/>
      <c r="M8" s="10"/>
      <c r="N8" s="6">
        <v>117129</v>
      </c>
      <c r="O8" s="6">
        <v>117201</v>
      </c>
      <c r="P8" s="6">
        <v>95029</v>
      </c>
      <c r="Q8" s="6">
        <v>95029</v>
      </c>
    </row>
    <row r="9" spans="1:17">
      <c r="A9" s="7" t="s">
        <v>21</v>
      </c>
      <c r="B9" s="7">
        <v>6</v>
      </c>
      <c r="C9" s="8">
        <v>17</v>
      </c>
      <c r="D9" s="8">
        <f>14+10+11</f>
        <v>35</v>
      </c>
      <c r="E9" s="8">
        <f t="shared" si="0"/>
        <v>52</v>
      </c>
      <c r="F9" s="8"/>
      <c r="G9" s="8">
        <f t="shared" si="1"/>
        <v>52</v>
      </c>
      <c r="H9" s="9">
        <f t="shared" si="2"/>
        <v>298134</v>
      </c>
      <c r="I9" s="10"/>
      <c r="J9" s="10"/>
      <c r="K9" s="10"/>
      <c r="L9" s="8"/>
      <c r="M9" s="10"/>
      <c r="N9" s="6">
        <v>82839</v>
      </c>
      <c r="O9" s="6">
        <v>81698</v>
      </c>
      <c r="P9" s="6">
        <v>66799</v>
      </c>
      <c r="Q9" s="6">
        <v>66798</v>
      </c>
    </row>
    <row r="10" spans="1:17">
      <c r="A10" s="7" t="s">
        <v>22</v>
      </c>
      <c r="B10" s="7">
        <v>9</v>
      </c>
      <c r="C10" s="8">
        <v>9</v>
      </c>
      <c r="D10" s="8">
        <f>10+2+6</f>
        <v>18</v>
      </c>
      <c r="E10" s="8">
        <f t="shared" si="0"/>
        <v>27</v>
      </c>
      <c r="F10" s="8"/>
      <c r="G10" s="8">
        <f t="shared" si="1"/>
        <v>27</v>
      </c>
      <c r="H10" s="9">
        <f t="shared" si="2"/>
        <v>154628</v>
      </c>
      <c r="I10" s="10"/>
      <c r="J10" s="10"/>
      <c r="K10" s="10"/>
      <c r="L10" s="8"/>
      <c r="M10" s="10"/>
      <c r="N10" s="6">
        <v>42988</v>
      </c>
      <c r="O10" s="6">
        <v>42347</v>
      </c>
      <c r="P10" s="6">
        <v>34647</v>
      </c>
      <c r="Q10" s="6">
        <v>34646</v>
      </c>
    </row>
    <row r="11" spans="1:17">
      <c r="A11" s="7" t="s">
        <v>23</v>
      </c>
      <c r="B11" s="7">
        <v>6</v>
      </c>
      <c r="C11" s="8">
        <v>15</v>
      </c>
      <c r="D11" s="8">
        <f>23+12+25</f>
        <v>60</v>
      </c>
      <c r="E11" s="8">
        <f t="shared" si="0"/>
        <v>75</v>
      </c>
      <c r="F11" s="8">
        <v>3</v>
      </c>
      <c r="G11" s="8">
        <f t="shared" si="1"/>
        <v>72</v>
      </c>
      <c r="H11" s="9">
        <f t="shared" si="2"/>
        <v>421323</v>
      </c>
      <c r="I11" s="10"/>
      <c r="J11" s="10"/>
      <c r="K11" s="10"/>
      <c r="L11" s="8"/>
      <c r="M11" s="10"/>
      <c r="N11" s="6">
        <v>115918</v>
      </c>
      <c r="O11" s="6">
        <v>116773</v>
      </c>
      <c r="P11" s="6">
        <v>94316</v>
      </c>
      <c r="Q11" s="6">
        <v>94316</v>
      </c>
    </row>
    <row r="12" spans="1:17">
      <c r="A12" s="2" t="s">
        <v>24</v>
      </c>
      <c r="B12" s="2">
        <v>5</v>
      </c>
      <c r="C12" s="3">
        <v>14</v>
      </c>
      <c r="D12" s="3">
        <f>9+9+11</f>
        <v>29</v>
      </c>
      <c r="E12" s="3">
        <f t="shared" si="0"/>
        <v>43</v>
      </c>
      <c r="F12" s="3">
        <v>2</v>
      </c>
      <c r="G12" s="3">
        <f t="shared" si="1"/>
        <v>41</v>
      </c>
      <c r="H12" s="4">
        <f t="shared" si="2"/>
        <v>207524</v>
      </c>
      <c r="I12" s="5"/>
      <c r="J12" s="5"/>
      <c r="K12" s="5"/>
      <c r="L12" s="3"/>
      <c r="M12" s="5"/>
      <c r="N12" s="6">
        <v>61380</v>
      </c>
      <c r="O12" s="6">
        <v>52612</v>
      </c>
      <c r="P12" s="6">
        <v>46766</v>
      </c>
      <c r="Q12" s="6">
        <v>46766</v>
      </c>
    </row>
    <row r="13" spans="1:17">
      <c r="A13" s="2" t="s">
        <v>25</v>
      </c>
      <c r="B13" s="2">
        <v>5</v>
      </c>
      <c r="C13" s="3">
        <v>9</v>
      </c>
      <c r="D13" s="3">
        <f>10+12</f>
        <v>22</v>
      </c>
      <c r="E13" s="3">
        <f t="shared" si="0"/>
        <v>31</v>
      </c>
      <c r="F13" s="3">
        <v>1</v>
      </c>
      <c r="G13" s="3">
        <f t="shared" si="1"/>
        <v>30</v>
      </c>
      <c r="H13" s="4">
        <f t="shared" si="2"/>
        <v>151847</v>
      </c>
      <c r="I13" s="5"/>
      <c r="J13" s="5"/>
      <c r="K13" s="5"/>
      <c r="L13" s="3"/>
      <c r="M13" s="5"/>
      <c r="N13" s="6">
        <v>44912</v>
      </c>
      <c r="O13" s="6">
        <v>38497</v>
      </c>
      <c r="P13" s="6">
        <v>34219</v>
      </c>
      <c r="Q13" s="6">
        <v>34219</v>
      </c>
    </row>
    <row r="14" spans="1:17">
      <c r="A14" s="2" t="s">
        <v>26</v>
      </c>
      <c r="B14" s="2">
        <v>5</v>
      </c>
      <c r="C14" s="3">
        <v>8</v>
      </c>
      <c r="D14" s="3">
        <f>13+12+8</f>
        <v>33</v>
      </c>
      <c r="E14" s="3">
        <f t="shared" si="0"/>
        <v>41</v>
      </c>
      <c r="F14" s="3">
        <v>2</v>
      </c>
      <c r="G14" s="3">
        <f t="shared" si="1"/>
        <v>39</v>
      </c>
      <c r="H14" s="4">
        <f t="shared" si="2"/>
        <v>197401</v>
      </c>
      <c r="I14" s="5"/>
      <c r="J14" s="5"/>
      <c r="K14" s="5"/>
      <c r="L14" s="3"/>
      <c r="M14" s="5"/>
      <c r="N14" s="6">
        <v>58386</v>
      </c>
      <c r="O14" s="6">
        <v>50046</v>
      </c>
      <c r="P14" s="6">
        <v>44485</v>
      </c>
      <c r="Q14" s="6">
        <v>44484</v>
      </c>
    </row>
    <row r="15" spans="1:17">
      <c r="A15" s="2" t="s">
        <v>27</v>
      </c>
      <c r="B15" s="2">
        <v>5</v>
      </c>
      <c r="C15" s="3"/>
      <c r="D15" s="3">
        <f>9+5+7-13</f>
        <v>8</v>
      </c>
      <c r="E15" s="3">
        <f t="shared" si="0"/>
        <v>8</v>
      </c>
      <c r="F15" s="3"/>
      <c r="G15" s="3">
        <f t="shared" si="1"/>
        <v>8</v>
      </c>
      <c r="H15" s="4">
        <f t="shared" si="2"/>
        <v>40493</v>
      </c>
      <c r="I15" s="5"/>
      <c r="J15" s="5"/>
      <c r="K15" s="5"/>
      <c r="L15" s="3"/>
      <c r="M15" s="5"/>
      <c r="N15" s="6">
        <v>11977</v>
      </c>
      <c r="O15" s="6">
        <v>10266</v>
      </c>
      <c r="P15" s="6">
        <v>9125</v>
      </c>
      <c r="Q15" s="6">
        <v>9125</v>
      </c>
    </row>
    <row r="16" spans="1:17">
      <c r="A16" s="7" t="s">
        <v>28</v>
      </c>
      <c r="B16" s="7">
        <v>6</v>
      </c>
      <c r="C16" s="8">
        <v>8</v>
      </c>
      <c r="D16" s="8">
        <f>2+7+5</f>
        <v>14</v>
      </c>
      <c r="E16" s="8">
        <f t="shared" si="0"/>
        <v>22</v>
      </c>
      <c r="F16" s="8"/>
      <c r="G16" s="8">
        <f t="shared" si="1"/>
        <v>22</v>
      </c>
      <c r="H16" s="9">
        <f t="shared" si="2"/>
        <v>125327</v>
      </c>
      <c r="I16" s="10"/>
      <c r="J16" s="10"/>
      <c r="K16" s="10"/>
      <c r="L16" s="8"/>
      <c r="M16" s="10"/>
      <c r="N16" s="6">
        <v>34932</v>
      </c>
      <c r="O16" s="6">
        <v>34219</v>
      </c>
      <c r="P16" s="6">
        <v>28088</v>
      </c>
      <c r="Q16" s="6">
        <v>28088</v>
      </c>
    </row>
    <row r="17" spans="1:17">
      <c r="A17" s="11" t="s">
        <v>29</v>
      </c>
      <c r="B17" s="11"/>
      <c r="C17" s="8"/>
      <c r="D17" s="8"/>
      <c r="E17" s="8"/>
      <c r="F17" s="8"/>
      <c r="G17" s="8"/>
      <c r="H17" s="9">
        <f t="shared" si="2"/>
        <v>0</v>
      </c>
      <c r="I17" s="10"/>
      <c r="J17" s="10"/>
      <c r="K17" s="10"/>
      <c r="L17" s="10"/>
      <c r="M17" s="10"/>
      <c r="N17" s="10"/>
      <c r="O17" s="10"/>
      <c r="P17" s="10"/>
      <c r="Q17" s="10"/>
    </row>
    <row r="18" spans="1:17">
      <c r="A18" s="12" t="s">
        <v>30</v>
      </c>
      <c r="B18" s="12"/>
      <c r="C18" s="8"/>
      <c r="D18" s="8"/>
      <c r="E18" s="8"/>
      <c r="F18" s="8"/>
      <c r="G18" s="8"/>
      <c r="H18" s="9">
        <f>I18+J18+K18+L18+M18+N18+O18+P18+Q18</f>
        <v>0</v>
      </c>
      <c r="I18" s="13"/>
      <c r="J18" s="14"/>
      <c r="K18" s="14"/>
      <c r="L18" s="14"/>
      <c r="M18" s="14"/>
      <c r="N18" s="14"/>
      <c r="O18" s="14"/>
      <c r="P18" s="14"/>
      <c r="Q18" s="14"/>
    </row>
    <row r="19" spans="1:17">
      <c r="A19" s="12" t="s">
        <v>31</v>
      </c>
      <c r="B19" s="12"/>
      <c r="C19" s="8"/>
      <c r="D19" s="8"/>
      <c r="E19" s="8"/>
      <c r="F19" s="8"/>
      <c r="G19" s="8"/>
      <c r="H19" s="9">
        <f>I19+J19+K19+L19+M19+N19+O19+P19+Q19</f>
        <v>0</v>
      </c>
      <c r="I19" s="13"/>
      <c r="J19" s="14"/>
      <c r="K19" s="14"/>
      <c r="L19" s="14"/>
      <c r="M19" s="14"/>
      <c r="N19" s="14"/>
      <c r="O19" s="14"/>
      <c r="P19" s="14"/>
      <c r="Q19" s="14"/>
    </row>
    <row r="20" spans="1:17">
      <c r="A20" s="12" t="s">
        <v>32</v>
      </c>
      <c r="B20" s="12"/>
      <c r="C20" s="8"/>
      <c r="D20" s="8"/>
      <c r="E20" s="8"/>
      <c r="F20" s="8"/>
      <c r="G20" s="8"/>
      <c r="H20" s="9">
        <f>I20+J20+K20+L20+M20+N20+O20+P20+Q20</f>
        <v>0</v>
      </c>
      <c r="I20" s="13"/>
      <c r="J20" s="14"/>
      <c r="K20" s="14"/>
      <c r="L20" s="14"/>
      <c r="M20" s="14"/>
      <c r="N20" s="14"/>
      <c r="O20" s="14"/>
      <c r="P20" s="14"/>
      <c r="Q20" s="14"/>
    </row>
    <row r="21" spans="1:17">
      <c r="A21" s="15"/>
      <c r="B21" s="15"/>
      <c r="C21" s="8">
        <f>SUM(C6:C20)</f>
        <v>269</v>
      </c>
      <c r="D21" s="8">
        <f>SUM(D6:D20)</f>
        <v>901</v>
      </c>
      <c r="E21" s="8">
        <f>SUM(E6:E20)</f>
        <v>1170</v>
      </c>
      <c r="F21" s="8">
        <f>SUM(F6:F20)</f>
        <v>31</v>
      </c>
      <c r="G21" s="8">
        <f>SUM(G6:G20)</f>
        <v>1139</v>
      </c>
      <c r="H21" s="9">
        <f>SUM(I21:Q21)</f>
        <v>5943720</v>
      </c>
      <c r="I21" s="13">
        <f t="shared" ref="I21:Q21" si="3">SUM(I6:I20)</f>
        <v>0</v>
      </c>
      <c r="J21" s="13">
        <f t="shared" si="3"/>
        <v>0</v>
      </c>
      <c r="K21" s="13">
        <f t="shared" si="3"/>
        <v>0</v>
      </c>
      <c r="L21" s="13">
        <f t="shared" si="3"/>
        <v>0</v>
      </c>
      <c r="M21" s="13">
        <f t="shared" si="3"/>
        <v>0</v>
      </c>
      <c r="N21" s="13">
        <f t="shared" si="3"/>
        <v>1730705</v>
      </c>
      <c r="O21" s="13">
        <f t="shared" si="3"/>
        <v>1538154</v>
      </c>
      <c r="P21" s="13">
        <f t="shared" si="3"/>
        <v>1337394</v>
      </c>
      <c r="Q21" s="13">
        <f t="shared" si="3"/>
        <v>1337467</v>
      </c>
    </row>
    <row r="22" spans="1:17">
      <c r="A22" s="12" t="s">
        <v>33</v>
      </c>
      <c r="B22" s="15"/>
      <c r="C22" s="8"/>
      <c r="D22" s="8"/>
      <c r="E22" s="8"/>
      <c r="F22" s="8"/>
      <c r="G22" s="8"/>
      <c r="H22" s="10">
        <f>I22+J22+K22+L22+M22+N22+O22+P22+Q22</f>
        <v>85</v>
      </c>
      <c r="I22" s="13"/>
      <c r="J22" s="13"/>
      <c r="K22" s="13"/>
      <c r="L22" s="13"/>
      <c r="M22" s="13"/>
      <c r="N22" s="13">
        <v>23</v>
      </c>
      <c r="O22" s="13">
        <v>24</v>
      </c>
      <c r="P22" s="13">
        <v>19</v>
      </c>
      <c r="Q22" s="13">
        <v>19</v>
      </c>
    </row>
    <row r="23" spans="1:17">
      <c r="A23" s="12" t="s">
        <v>34</v>
      </c>
      <c r="B23" s="12"/>
      <c r="C23" s="10"/>
      <c r="D23" s="10"/>
      <c r="E23" s="10"/>
      <c r="F23" s="10"/>
      <c r="G23" s="10"/>
      <c r="H23" s="10">
        <f>I23+J23+K23+L23+M23+N23+O23+P23+Q23</f>
        <v>71</v>
      </c>
      <c r="I23" s="10"/>
      <c r="J23" s="10"/>
      <c r="K23" s="10"/>
      <c r="L23" s="10"/>
      <c r="M23" s="10"/>
      <c r="N23" s="10">
        <v>21</v>
      </c>
      <c r="O23" s="10">
        <v>18</v>
      </c>
      <c r="P23" s="10">
        <v>16</v>
      </c>
      <c r="Q23" s="10">
        <v>16</v>
      </c>
    </row>
    <row r="25" spans="1:17">
      <c r="A25" s="16"/>
      <c r="I25" s="17"/>
      <c r="J25" s="17"/>
      <c r="K25" s="17"/>
      <c r="L25" s="17"/>
      <c r="M25" s="17"/>
      <c r="N25" s="18"/>
      <c r="O25" s="18"/>
      <c r="P25" s="18"/>
      <c r="Q25" s="18"/>
    </row>
    <row r="26" spans="1:17">
      <c r="I26" s="17"/>
      <c r="J26" s="17"/>
      <c r="K26" s="17"/>
      <c r="L26" s="17"/>
      <c r="M26" s="17"/>
      <c r="N26" s="17"/>
      <c r="O26" s="17"/>
      <c r="P26" s="17"/>
      <c r="Q26" s="17"/>
    </row>
    <row r="27" spans="1:17">
      <c r="I27" s="19"/>
      <c r="J27" s="17"/>
      <c r="K27" s="17"/>
      <c r="L27" s="17"/>
      <c r="M27" s="17"/>
      <c r="N27" s="17"/>
      <c r="O27" s="17"/>
      <c r="P27" s="17"/>
      <c r="Q27" s="17"/>
    </row>
    <row r="28" spans="1:17">
      <c r="I28" s="17"/>
      <c r="J28" s="17"/>
      <c r="K28" s="17"/>
      <c r="L28" s="17"/>
      <c r="M28" s="17"/>
      <c r="N28" s="17"/>
      <c r="O28" s="17"/>
      <c r="P28" s="17"/>
      <c r="Q28" s="17"/>
    </row>
    <row r="29" spans="1:17">
      <c r="I29" s="17"/>
      <c r="J29" s="17"/>
      <c r="K29" s="17"/>
      <c r="L29" s="17"/>
      <c r="M29" s="17"/>
      <c r="N29" s="17"/>
      <c r="O29" s="17"/>
      <c r="P29" s="17"/>
      <c r="Q29" s="17"/>
    </row>
    <row r="30" spans="1:17">
      <c r="A30" s="22" t="s">
        <v>35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2" spans="1:17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4" spans="1:17">
      <c r="A34" s="23" t="s">
        <v>1</v>
      </c>
      <c r="B34" s="23" t="s">
        <v>2</v>
      </c>
      <c r="C34" s="23" t="s">
        <v>3</v>
      </c>
      <c r="D34" s="23" t="s">
        <v>4</v>
      </c>
      <c r="E34" s="20"/>
      <c r="F34" s="20"/>
      <c r="G34" s="20"/>
      <c r="H34" s="23" t="s">
        <v>7</v>
      </c>
      <c r="I34" s="25" t="s">
        <v>8</v>
      </c>
      <c r="J34" s="26"/>
      <c r="K34" s="26"/>
      <c r="L34" s="26"/>
      <c r="M34" s="26"/>
      <c r="N34" s="26"/>
      <c r="O34" s="26"/>
      <c r="P34" s="26"/>
      <c r="Q34" s="27"/>
    </row>
    <row r="35" spans="1:17">
      <c r="A35" s="24"/>
      <c r="B35" s="24"/>
      <c r="C35" s="24"/>
      <c r="D35" s="24"/>
      <c r="E35" s="21"/>
      <c r="F35" s="21"/>
      <c r="G35" s="21"/>
      <c r="H35" s="24"/>
      <c r="I35" s="1" t="s">
        <v>9</v>
      </c>
      <c r="J35" s="1" t="s">
        <v>10</v>
      </c>
      <c r="K35" s="1" t="s">
        <v>11</v>
      </c>
      <c r="L35" s="1" t="s">
        <v>12</v>
      </c>
      <c r="M35" s="1" t="s">
        <v>13</v>
      </c>
      <c r="N35" s="1" t="s">
        <v>14</v>
      </c>
      <c r="O35" s="1" t="s">
        <v>15</v>
      </c>
      <c r="P35" s="1" t="s">
        <v>16</v>
      </c>
      <c r="Q35" s="1" t="s">
        <v>17</v>
      </c>
    </row>
    <row r="36" spans="1:17">
      <c r="A36" s="2" t="s">
        <v>18</v>
      </c>
      <c r="B36" s="2">
        <v>5</v>
      </c>
      <c r="C36" s="3">
        <v>81</v>
      </c>
      <c r="D36" s="3">
        <f>103+94+106</f>
        <v>303</v>
      </c>
      <c r="E36" s="3">
        <f>C36+D36</f>
        <v>384</v>
      </c>
      <c r="F36" s="3">
        <v>7</v>
      </c>
      <c r="G36" s="3">
        <f>E36-F36</f>
        <v>377</v>
      </c>
      <c r="H36" s="4">
        <f t="shared" ref="H36:H47" si="4">SUM(I36:Q36)</f>
        <v>19170</v>
      </c>
      <c r="I36" s="5"/>
      <c r="J36" s="5"/>
      <c r="K36" s="5"/>
      <c r="L36" s="3"/>
      <c r="M36" s="5"/>
      <c r="N36" s="6">
        <f>5570+75</f>
        <v>5645</v>
      </c>
      <c r="O36" s="6">
        <f>4774+84</f>
        <v>4858</v>
      </c>
      <c r="P36" s="6">
        <f>4243+90</f>
        <v>4333</v>
      </c>
      <c r="Q36" s="6">
        <f>4244+90</f>
        <v>4334</v>
      </c>
    </row>
    <row r="37" spans="1:17">
      <c r="A37" s="2" t="s">
        <v>19</v>
      </c>
      <c r="B37" s="2">
        <v>5</v>
      </c>
      <c r="C37" s="3">
        <v>90</v>
      </c>
      <c r="D37" s="3">
        <f>114+94+116</f>
        <v>324</v>
      </c>
      <c r="E37" s="3">
        <f>C37+D37</f>
        <v>414</v>
      </c>
      <c r="F37" s="3">
        <v>16</v>
      </c>
      <c r="G37" s="3">
        <f>E37-F37</f>
        <v>398</v>
      </c>
      <c r="H37" s="4">
        <f t="shared" si="4"/>
        <v>20487</v>
      </c>
      <c r="I37" s="5"/>
      <c r="J37" s="5"/>
      <c r="K37" s="5"/>
      <c r="L37" s="3"/>
      <c r="M37" s="5"/>
      <c r="N37" s="6">
        <f>6160-75</f>
        <v>6085</v>
      </c>
      <c r="O37" s="6">
        <f>5280-84</f>
        <v>5196</v>
      </c>
      <c r="P37" s="6">
        <f>4693-90</f>
        <v>4603</v>
      </c>
      <c r="Q37" s="6">
        <f>4693-90</f>
        <v>4603</v>
      </c>
    </row>
    <row r="38" spans="1:17">
      <c r="A38" s="7" t="s">
        <v>20</v>
      </c>
      <c r="B38" s="7">
        <v>6</v>
      </c>
      <c r="C38" s="8">
        <v>18</v>
      </c>
      <c r="D38" s="8">
        <f>25+16+14</f>
        <v>55</v>
      </c>
      <c r="E38" s="8">
        <f>C38+D38</f>
        <v>73</v>
      </c>
      <c r="F38" s="8"/>
      <c r="G38" s="8">
        <f>E38-F38</f>
        <v>73</v>
      </c>
      <c r="H38" s="9">
        <f t="shared" si="4"/>
        <v>4292</v>
      </c>
      <c r="I38" s="10"/>
      <c r="J38" s="10"/>
      <c r="K38" s="10"/>
      <c r="L38" s="8"/>
      <c r="M38" s="10"/>
      <c r="N38" s="6">
        <v>1184</v>
      </c>
      <c r="O38" s="6">
        <v>1186</v>
      </c>
      <c r="P38" s="6">
        <v>961</v>
      </c>
      <c r="Q38" s="6">
        <v>961</v>
      </c>
    </row>
    <row r="39" spans="1:17">
      <c r="A39" s="7" t="s">
        <v>21</v>
      </c>
      <c r="B39" s="7">
        <v>6</v>
      </c>
      <c r="C39" s="8">
        <v>17</v>
      </c>
      <c r="D39" s="8">
        <f>14+10+11</f>
        <v>35</v>
      </c>
      <c r="E39" s="8">
        <f t="shared" ref="E39:E46" si="5">C39+D39</f>
        <v>52</v>
      </c>
      <c r="F39" s="8"/>
      <c r="G39" s="8">
        <f t="shared" ref="G39:G46" si="6">E39-F39</f>
        <v>52</v>
      </c>
      <c r="H39" s="9">
        <f t="shared" si="4"/>
        <v>3014</v>
      </c>
      <c r="I39" s="10"/>
      <c r="J39" s="10"/>
      <c r="K39" s="10"/>
      <c r="L39" s="8"/>
      <c r="M39" s="10"/>
      <c r="N39" s="6">
        <v>838</v>
      </c>
      <c r="O39" s="6">
        <v>826</v>
      </c>
      <c r="P39" s="6">
        <v>675</v>
      </c>
      <c r="Q39" s="6">
        <v>675</v>
      </c>
    </row>
    <row r="40" spans="1:17">
      <c r="A40" s="7" t="s">
        <v>22</v>
      </c>
      <c r="B40" s="7">
        <v>9</v>
      </c>
      <c r="C40" s="8">
        <v>9</v>
      </c>
      <c r="D40" s="8">
        <f>10+2+6</f>
        <v>18</v>
      </c>
      <c r="E40" s="8">
        <f t="shared" si="5"/>
        <v>27</v>
      </c>
      <c r="F40" s="8"/>
      <c r="G40" s="8">
        <f t="shared" si="6"/>
        <v>27</v>
      </c>
      <c r="H40" s="9">
        <f t="shared" si="4"/>
        <v>1563</v>
      </c>
      <c r="I40" s="10"/>
      <c r="J40" s="10"/>
      <c r="K40" s="10"/>
      <c r="L40" s="8"/>
      <c r="M40" s="10"/>
      <c r="N40" s="6">
        <v>435</v>
      </c>
      <c r="O40" s="6">
        <v>428</v>
      </c>
      <c r="P40" s="6">
        <v>350</v>
      </c>
      <c r="Q40" s="6">
        <v>350</v>
      </c>
    </row>
    <row r="41" spans="1:17">
      <c r="A41" s="7" t="s">
        <v>23</v>
      </c>
      <c r="B41" s="7">
        <v>6</v>
      </c>
      <c r="C41" s="8">
        <v>15</v>
      </c>
      <c r="D41" s="8">
        <f>23+12+25</f>
        <v>60</v>
      </c>
      <c r="E41" s="8">
        <f t="shared" si="5"/>
        <v>75</v>
      </c>
      <c r="F41" s="8">
        <v>3</v>
      </c>
      <c r="G41" s="8">
        <f t="shared" si="6"/>
        <v>72</v>
      </c>
      <c r="H41" s="9">
        <f t="shared" si="4"/>
        <v>4262</v>
      </c>
      <c r="I41" s="10"/>
      <c r="J41" s="10"/>
      <c r="K41" s="10"/>
      <c r="L41" s="8"/>
      <c r="M41" s="10"/>
      <c r="N41" s="6">
        <v>1173</v>
      </c>
      <c r="O41" s="6">
        <v>1182</v>
      </c>
      <c r="P41" s="6">
        <v>954</v>
      </c>
      <c r="Q41" s="6">
        <v>953</v>
      </c>
    </row>
    <row r="42" spans="1:17">
      <c r="A42" s="2" t="s">
        <v>24</v>
      </c>
      <c r="B42" s="2">
        <v>5</v>
      </c>
      <c r="C42" s="3">
        <v>14</v>
      </c>
      <c r="D42" s="3">
        <f>9+9+11</f>
        <v>29</v>
      </c>
      <c r="E42" s="3">
        <f t="shared" si="5"/>
        <v>43</v>
      </c>
      <c r="F42" s="3">
        <v>2</v>
      </c>
      <c r="G42" s="3">
        <f t="shared" si="6"/>
        <v>41</v>
      </c>
      <c r="H42" s="4">
        <f t="shared" si="4"/>
        <v>2099</v>
      </c>
      <c r="I42" s="5"/>
      <c r="J42" s="5"/>
      <c r="K42" s="5"/>
      <c r="L42" s="3"/>
      <c r="M42" s="5"/>
      <c r="N42" s="6">
        <v>621</v>
      </c>
      <c r="O42" s="6">
        <v>532</v>
      </c>
      <c r="P42" s="6">
        <v>474</v>
      </c>
      <c r="Q42" s="6">
        <v>472</v>
      </c>
    </row>
    <row r="43" spans="1:17">
      <c r="A43" s="2" t="s">
        <v>25</v>
      </c>
      <c r="B43" s="2">
        <v>5</v>
      </c>
      <c r="C43" s="3">
        <v>9</v>
      </c>
      <c r="D43" s="3">
        <f>10+12</f>
        <v>22</v>
      </c>
      <c r="E43" s="3">
        <f t="shared" si="5"/>
        <v>31</v>
      </c>
      <c r="F43" s="3">
        <v>1</v>
      </c>
      <c r="G43" s="3">
        <f t="shared" si="6"/>
        <v>30</v>
      </c>
      <c r="H43" s="4">
        <f t="shared" si="4"/>
        <v>1537</v>
      </c>
      <c r="I43" s="5"/>
      <c r="J43" s="5"/>
      <c r="K43" s="5"/>
      <c r="L43" s="3"/>
      <c r="M43" s="5"/>
      <c r="N43" s="6">
        <v>454</v>
      </c>
      <c r="O43" s="6">
        <v>390</v>
      </c>
      <c r="P43" s="6">
        <v>347</v>
      </c>
      <c r="Q43" s="6">
        <v>346</v>
      </c>
    </row>
    <row r="44" spans="1:17">
      <c r="A44" s="2" t="s">
        <v>26</v>
      </c>
      <c r="B44" s="2">
        <v>5</v>
      </c>
      <c r="C44" s="3">
        <v>8</v>
      </c>
      <c r="D44" s="3">
        <f>13+12+8</f>
        <v>33</v>
      </c>
      <c r="E44" s="3">
        <f t="shared" si="5"/>
        <v>41</v>
      </c>
      <c r="F44" s="3">
        <v>2</v>
      </c>
      <c r="G44" s="3">
        <f t="shared" si="6"/>
        <v>39</v>
      </c>
      <c r="H44" s="4">
        <f t="shared" si="4"/>
        <v>1998</v>
      </c>
      <c r="I44" s="5"/>
      <c r="J44" s="5"/>
      <c r="K44" s="5"/>
      <c r="L44" s="3"/>
      <c r="M44" s="5"/>
      <c r="N44" s="6">
        <v>591</v>
      </c>
      <c r="O44" s="6">
        <v>506</v>
      </c>
      <c r="P44" s="6">
        <v>451</v>
      </c>
      <c r="Q44" s="6">
        <v>450</v>
      </c>
    </row>
    <row r="45" spans="1:17">
      <c r="A45" s="2" t="s">
        <v>27</v>
      </c>
      <c r="B45" s="2">
        <v>5</v>
      </c>
      <c r="C45" s="3"/>
      <c r="D45" s="3">
        <f>9+5+7-13</f>
        <v>8</v>
      </c>
      <c r="E45" s="3">
        <f t="shared" si="5"/>
        <v>8</v>
      </c>
      <c r="F45" s="3"/>
      <c r="G45" s="3">
        <f t="shared" si="6"/>
        <v>8</v>
      </c>
      <c r="H45" s="4">
        <f t="shared" si="4"/>
        <v>410</v>
      </c>
      <c r="I45" s="5"/>
      <c r="J45" s="5"/>
      <c r="K45" s="5"/>
      <c r="L45" s="3"/>
      <c r="M45" s="5"/>
      <c r="N45" s="6">
        <v>122</v>
      </c>
      <c r="O45" s="6">
        <v>104</v>
      </c>
      <c r="P45" s="6">
        <v>92</v>
      </c>
      <c r="Q45" s="6">
        <v>92</v>
      </c>
    </row>
    <row r="46" spans="1:17">
      <c r="A46" s="7" t="s">
        <v>28</v>
      </c>
      <c r="B46" s="7">
        <v>6</v>
      </c>
      <c r="C46" s="8">
        <v>8</v>
      </c>
      <c r="D46" s="8">
        <f>2+7+5</f>
        <v>14</v>
      </c>
      <c r="E46" s="8">
        <f t="shared" si="5"/>
        <v>22</v>
      </c>
      <c r="F46" s="8"/>
      <c r="G46" s="8">
        <f t="shared" si="6"/>
        <v>22</v>
      </c>
      <c r="H46" s="9">
        <f t="shared" si="4"/>
        <v>1268</v>
      </c>
      <c r="I46" s="10"/>
      <c r="J46" s="10"/>
      <c r="K46" s="10"/>
      <c r="L46" s="8"/>
      <c r="M46" s="10"/>
      <c r="N46" s="6">
        <v>354</v>
      </c>
      <c r="O46" s="6">
        <v>346</v>
      </c>
      <c r="P46" s="6">
        <v>284</v>
      </c>
      <c r="Q46" s="6">
        <v>284</v>
      </c>
    </row>
    <row r="47" spans="1:17">
      <c r="A47" s="11" t="s">
        <v>29</v>
      </c>
      <c r="B47" s="11"/>
      <c r="C47" s="8"/>
      <c r="D47" s="8"/>
      <c r="E47" s="8"/>
      <c r="F47" s="8"/>
      <c r="G47" s="8"/>
      <c r="H47" s="9">
        <f t="shared" si="4"/>
        <v>0</v>
      </c>
      <c r="I47" s="10"/>
      <c r="J47" s="10"/>
      <c r="K47" s="10"/>
      <c r="L47" s="10"/>
      <c r="M47" s="10"/>
      <c r="N47" s="10"/>
      <c r="O47" s="10"/>
      <c r="P47" s="10"/>
      <c r="Q47" s="10"/>
    </row>
    <row r="48" spans="1:17">
      <c r="A48" s="12" t="s">
        <v>30</v>
      </c>
      <c r="B48" s="12"/>
      <c r="C48" s="8"/>
      <c r="D48" s="8"/>
      <c r="E48" s="8"/>
      <c r="F48" s="8"/>
      <c r="G48" s="8"/>
      <c r="H48" s="9">
        <f>I48+J48+K48+L48+M48+N48+O48+P48+Q48</f>
        <v>0</v>
      </c>
      <c r="I48" s="13"/>
      <c r="J48" s="14"/>
      <c r="K48" s="14"/>
      <c r="L48" s="14"/>
      <c r="M48" s="14"/>
      <c r="N48" s="14"/>
      <c r="O48" s="14"/>
      <c r="P48" s="14"/>
      <c r="Q48" s="14"/>
    </row>
    <row r="49" spans="1:17">
      <c r="A49" s="12" t="s">
        <v>31</v>
      </c>
      <c r="B49" s="12"/>
      <c r="C49" s="8"/>
      <c r="D49" s="8"/>
      <c r="E49" s="8"/>
      <c r="F49" s="8"/>
      <c r="G49" s="8"/>
      <c r="H49" s="9">
        <f>I49+J49+K49+L49+M49+N49+O49+P49+Q49</f>
        <v>0</v>
      </c>
      <c r="I49" s="13"/>
      <c r="J49" s="14"/>
      <c r="K49" s="14"/>
      <c r="L49" s="14"/>
      <c r="M49" s="14"/>
      <c r="N49" s="14"/>
      <c r="O49" s="14"/>
      <c r="P49" s="14"/>
      <c r="Q49" s="14"/>
    </row>
    <row r="50" spans="1:17">
      <c r="A50" s="12" t="s">
        <v>32</v>
      </c>
      <c r="B50" s="12"/>
      <c r="C50" s="8"/>
      <c r="D50" s="8"/>
      <c r="E50" s="8"/>
      <c r="F50" s="8"/>
      <c r="G50" s="8"/>
      <c r="H50" s="9">
        <f>I50+J50+K50+L50+M50+N50+O50+P50+Q50</f>
        <v>0</v>
      </c>
      <c r="I50" s="13"/>
      <c r="J50" s="14"/>
      <c r="K50" s="14"/>
      <c r="L50" s="14"/>
      <c r="M50" s="14"/>
      <c r="N50" s="14"/>
      <c r="O50" s="14"/>
      <c r="P50" s="14"/>
      <c r="Q50" s="14"/>
    </row>
    <row r="51" spans="1:17">
      <c r="A51" s="15"/>
      <c r="B51" s="15"/>
      <c r="C51" s="8">
        <f>SUM(C36:C50)</f>
        <v>269</v>
      </c>
      <c r="D51" s="8">
        <f>SUM(D36:D50)</f>
        <v>901</v>
      </c>
      <c r="E51" s="8">
        <f>SUM(E36:E50)</f>
        <v>1170</v>
      </c>
      <c r="F51" s="8"/>
      <c r="G51" s="8"/>
      <c r="H51" s="9">
        <f>SUM(I51:Q51)</f>
        <v>60100</v>
      </c>
      <c r="I51" s="13">
        <f t="shared" ref="I51:Q51" si="7">SUM(I36:I50)</f>
        <v>0</v>
      </c>
      <c r="J51" s="13">
        <f t="shared" si="7"/>
        <v>0</v>
      </c>
      <c r="K51" s="13">
        <f t="shared" si="7"/>
        <v>0</v>
      </c>
      <c r="L51" s="13">
        <f t="shared" si="7"/>
        <v>0</v>
      </c>
      <c r="M51" s="13">
        <f t="shared" si="7"/>
        <v>0</v>
      </c>
      <c r="N51" s="13">
        <f t="shared" si="7"/>
        <v>17502</v>
      </c>
      <c r="O51" s="13">
        <f t="shared" si="7"/>
        <v>15554</v>
      </c>
      <c r="P51" s="13">
        <f t="shared" si="7"/>
        <v>13524</v>
      </c>
      <c r="Q51" s="13">
        <f t="shared" si="7"/>
        <v>13520</v>
      </c>
    </row>
    <row r="52" spans="1:17">
      <c r="A52" s="12" t="s">
        <v>33</v>
      </c>
      <c r="B52" s="15"/>
      <c r="C52" s="8"/>
      <c r="D52" s="8"/>
      <c r="E52" s="8"/>
      <c r="F52" s="8"/>
      <c r="G52" s="8"/>
      <c r="H52" s="10">
        <f>I52+J52+K52+L52+M52+N52+O52+P52+Q52</f>
        <v>85</v>
      </c>
      <c r="I52" s="13"/>
      <c r="J52" s="13"/>
      <c r="K52" s="13"/>
      <c r="L52" s="13"/>
      <c r="M52" s="13"/>
      <c r="N52" s="13">
        <v>23</v>
      </c>
      <c r="O52" s="13">
        <v>24</v>
      </c>
      <c r="P52" s="13">
        <v>19</v>
      </c>
      <c r="Q52" s="13">
        <v>19</v>
      </c>
    </row>
    <row r="53" spans="1:17">
      <c r="A53" s="12" t="s">
        <v>34</v>
      </c>
      <c r="B53" s="12"/>
      <c r="C53" s="10"/>
      <c r="D53" s="10"/>
      <c r="E53" s="10"/>
      <c r="F53" s="10"/>
      <c r="G53" s="10"/>
      <c r="H53" s="10">
        <f>I53+J53+K53+L53+M53+N53+O53+P53+Q53</f>
        <v>71</v>
      </c>
      <c r="I53" s="10"/>
      <c r="J53" s="10"/>
      <c r="K53" s="10"/>
      <c r="L53" s="10"/>
      <c r="M53" s="10"/>
      <c r="N53" s="10">
        <v>21</v>
      </c>
      <c r="O53" s="10">
        <v>18</v>
      </c>
      <c r="P53" s="10">
        <v>16</v>
      </c>
      <c r="Q53" s="10">
        <v>16</v>
      </c>
    </row>
    <row r="55" spans="1:17">
      <c r="A55" s="22" t="s">
        <v>36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</row>
    <row r="58" spans="1:17">
      <c r="A58" s="23" t="s">
        <v>1</v>
      </c>
      <c r="B58" s="23" t="s">
        <v>2</v>
      </c>
      <c r="C58" s="23" t="s">
        <v>3</v>
      </c>
      <c r="D58" s="23" t="s">
        <v>4</v>
      </c>
      <c r="E58" s="20"/>
      <c r="F58" s="20"/>
      <c r="G58" s="20"/>
      <c r="H58" s="23" t="s">
        <v>7</v>
      </c>
      <c r="I58" s="25" t="s">
        <v>8</v>
      </c>
      <c r="J58" s="26"/>
      <c r="K58" s="26"/>
      <c r="L58" s="26"/>
      <c r="M58" s="26"/>
      <c r="N58" s="26"/>
      <c r="O58" s="26"/>
      <c r="P58" s="26"/>
      <c r="Q58" s="27"/>
    </row>
    <row r="59" spans="1:17">
      <c r="A59" s="24"/>
      <c r="B59" s="24"/>
      <c r="C59" s="24"/>
      <c r="D59" s="24"/>
      <c r="E59" s="21"/>
      <c r="F59" s="21"/>
      <c r="G59" s="21"/>
      <c r="H59" s="24"/>
      <c r="I59" s="1" t="s">
        <v>9</v>
      </c>
      <c r="J59" s="1" t="s">
        <v>10</v>
      </c>
      <c r="K59" s="1" t="s">
        <v>11</v>
      </c>
      <c r="L59" s="1" t="s">
        <v>12</v>
      </c>
      <c r="M59" s="1" t="s">
        <v>13</v>
      </c>
      <c r="N59" s="1" t="s">
        <v>14</v>
      </c>
      <c r="O59" s="1" t="s">
        <v>15</v>
      </c>
      <c r="P59" s="1" t="s">
        <v>16</v>
      </c>
      <c r="Q59" s="1" t="s">
        <v>17</v>
      </c>
    </row>
    <row r="60" spans="1:17">
      <c r="A60" s="2" t="s">
        <v>18</v>
      </c>
      <c r="B60" s="2">
        <v>5</v>
      </c>
      <c r="C60" s="3">
        <v>81</v>
      </c>
      <c r="D60" s="3">
        <f>103+94+106</f>
        <v>303</v>
      </c>
      <c r="E60" s="3">
        <f>C60+D60</f>
        <v>384</v>
      </c>
      <c r="F60" s="3">
        <v>7</v>
      </c>
      <c r="G60" s="3">
        <f>E60-F60</f>
        <v>377</v>
      </c>
      <c r="H60" s="4">
        <f t="shared" ref="H60:H71" si="8">SUM(I60:Q60)</f>
        <v>1936192</v>
      </c>
      <c r="I60" s="5"/>
      <c r="J60" s="5"/>
      <c r="K60" s="5"/>
      <c r="L60" s="3"/>
      <c r="M60" s="5"/>
      <c r="N60" s="6">
        <f t="shared" ref="N60:Q70" si="9">N6+N36</f>
        <v>570182</v>
      </c>
      <c r="O60" s="6">
        <f t="shared" si="9"/>
        <v>490691</v>
      </c>
      <c r="P60" s="6">
        <f t="shared" si="9"/>
        <v>437621</v>
      </c>
      <c r="Q60" s="6">
        <f t="shared" si="9"/>
        <v>437698</v>
      </c>
    </row>
    <row r="61" spans="1:17">
      <c r="A61" s="2" t="s">
        <v>19</v>
      </c>
      <c r="B61" s="2">
        <v>5</v>
      </c>
      <c r="C61" s="3">
        <v>90</v>
      </c>
      <c r="D61" s="3">
        <f>114+94+116</f>
        <v>324</v>
      </c>
      <c r="E61" s="3">
        <f>C61+D61</f>
        <v>414</v>
      </c>
      <c r="F61" s="3">
        <v>16</v>
      </c>
      <c r="G61" s="3">
        <f>E61-F61</f>
        <v>398</v>
      </c>
      <c r="H61" s="4">
        <f t="shared" si="8"/>
        <v>2026120</v>
      </c>
      <c r="I61" s="5"/>
      <c r="J61" s="5"/>
      <c r="K61" s="5"/>
      <c r="L61" s="3"/>
      <c r="M61" s="5"/>
      <c r="N61" s="6">
        <f t="shared" si="9"/>
        <v>601792</v>
      </c>
      <c r="O61" s="6">
        <f t="shared" si="9"/>
        <v>513858</v>
      </c>
      <c r="P61" s="6">
        <f t="shared" si="9"/>
        <v>455235</v>
      </c>
      <c r="Q61" s="6">
        <f t="shared" si="9"/>
        <v>455235</v>
      </c>
    </row>
    <row r="62" spans="1:17">
      <c r="A62" s="7" t="s">
        <v>20</v>
      </c>
      <c r="B62" s="7">
        <v>6</v>
      </c>
      <c r="C62" s="8">
        <v>18</v>
      </c>
      <c r="D62" s="8">
        <f>25+16+14</f>
        <v>55</v>
      </c>
      <c r="E62" s="8">
        <f>C62+D62</f>
        <v>73</v>
      </c>
      <c r="F62" s="8"/>
      <c r="G62" s="8">
        <f>E62-F62</f>
        <v>73</v>
      </c>
      <c r="H62" s="9">
        <f t="shared" si="8"/>
        <v>428680</v>
      </c>
      <c r="I62" s="10"/>
      <c r="J62" s="10"/>
      <c r="K62" s="10"/>
      <c r="L62" s="8"/>
      <c r="M62" s="10"/>
      <c r="N62" s="6">
        <f t="shared" si="9"/>
        <v>118313</v>
      </c>
      <c r="O62" s="6">
        <f t="shared" si="9"/>
        <v>118387</v>
      </c>
      <c r="P62" s="6">
        <f t="shared" si="9"/>
        <v>95990</v>
      </c>
      <c r="Q62" s="6">
        <f t="shared" si="9"/>
        <v>95990</v>
      </c>
    </row>
    <row r="63" spans="1:17">
      <c r="A63" s="7" t="s">
        <v>21</v>
      </c>
      <c r="B63" s="7">
        <v>6</v>
      </c>
      <c r="C63" s="8">
        <v>17</v>
      </c>
      <c r="D63" s="8">
        <f>14+10+11</f>
        <v>35</v>
      </c>
      <c r="E63" s="8">
        <f t="shared" ref="E63:E70" si="10">C63+D63</f>
        <v>52</v>
      </c>
      <c r="F63" s="8"/>
      <c r="G63" s="8">
        <f t="shared" ref="G63:G70" si="11">E63-F63</f>
        <v>52</v>
      </c>
      <c r="H63" s="9">
        <f t="shared" si="8"/>
        <v>301148</v>
      </c>
      <c r="I63" s="10"/>
      <c r="J63" s="10"/>
      <c r="K63" s="10"/>
      <c r="L63" s="8"/>
      <c r="M63" s="10"/>
      <c r="N63" s="6">
        <f t="shared" si="9"/>
        <v>83677</v>
      </c>
      <c r="O63" s="6">
        <f t="shared" si="9"/>
        <v>82524</v>
      </c>
      <c r="P63" s="6">
        <f t="shared" si="9"/>
        <v>67474</v>
      </c>
      <c r="Q63" s="6">
        <f t="shared" si="9"/>
        <v>67473</v>
      </c>
    </row>
    <row r="64" spans="1:17">
      <c r="A64" s="7" t="s">
        <v>22</v>
      </c>
      <c r="B64" s="7">
        <v>9</v>
      </c>
      <c r="C64" s="8">
        <v>9</v>
      </c>
      <c r="D64" s="8">
        <f>10+2+6</f>
        <v>18</v>
      </c>
      <c r="E64" s="8">
        <f t="shared" si="10"/>
        <v>27</v>
      </c>
      <c r="F64" s="8"/>
      <c r="G64" s="8">
        <f t="shared" si="11"/>
        <v>27</v>
      </c>
      <c r="H64" s="9">
        <f t="shared" si="8"/>
        <v>156191</v>
      </c>
      <c r="I64" s="10"/>
      <c r="J64" s="10"/>
      <c r="K64" s="10"/>
      <c r="L64" s="8"/>
      <c r="M64" s="10"/>
      <c r="N64" s="6">
        <f t="shared" si="9"/>
        <v>43423</v>
      </c>
      <c r="O64" s="6">
        <f t="shared" si="9"/>
        <v>42775</v>
      </c>
      <c r="P64" s="6">
        <f t="shared" si="9"/>
        <v>34997</v>
      </c>
      <c r="Q64" s="6">
        <f t="shared" si="9"/>
        <v>34996</v>
      </c>
    </row>
    <row r="65" spans="1:17">
      <c r="A65" s="7" t="s">
        <v>23</v>
      </c>
      <c r="B65" s="7">
        <v>6</v>
      </c>
      <c r="C65" s="8">
        <v>15</v>
      </c>
      <c r="D65" s="8">
        <f>23+12+25</f>
        <v>60</v>
      </c>
      <c r="E65" s="8">
        <f t="shared" si="10"/>
        <v>75</v>
      </c>
      <c r="F65" s="8">
        <v>3</v>
      </c>
      <c r="G65" s="8">
        <f t="shared" si="11"/>
        <v>72</v>
      </c>
      <c r="H65" s="9">
        <f t="shared" si="8"/>
        <v>425585</v>
      </c>
      <c r="I65" s="10"/>
      <c r="J65" s="10"/>
      <c r="K65" s="10"/>
      <c r="L65" s="8"/>
      <c r="M65" s="10"/>
      <c r="N65" s="6">
        <f t="shared" si="9"/>
        <v>117091</v>
      </c>
      <c r="O65" s="6">
        <f t="shared" si="9"/>
        <v>117955</v>
      </c>
      <c r="P65" s="6">
        <f t="shared" si="9"/>
        <v>95270</v>
      </c>
      <c r="Q65" s="6">
        <f t="shared" si="9"/>
        <v>95269</v>
      </c>
    </row>
    <row r="66" spans="1:17">
      <c r="A66" s="2" t="s">
        <v>24</v>
      </c>
      <c r="B66" s="2">
        <v>5</v>
      </c>
      <c r="C66" s="3">
        <v>14</v>
      </c>
      <c r="D66" s="3">
        <f>9+9+11</f>
        <v>29</v>
      </c>
      <c r="E66" s="3">
        <f t="shared" si="10"/>
        <v>43</v>
      </c>
      <c r="F66" s="3">
        <v>2</v>
      </c>
      <c r="G66" s="3">
        <f t="shared" si="11"/>
        <v>41</v>
      </c>
      <c r="H66" s="4">
        <f t="shared" si="8"/>
        <v>209623</v>
      </c>
      <c r="I66" s="5"/>
      <c r="J66" s="5"/>
      <c r="K66" s="5"/>
      <c r="L66" s="3"/>
      <c r="M66" s="5"/>
      <c r="N66" s="6">
        <f t="shared" si="9"/>
        <v>62001</v>
      </c>
      <c r="O66" s="6">
        <f t="shared" si="9"/>
        <v>53144</v>
      </c>
      <c r="P66" s="6">
        <f t="shared" si="9"/>
        <v>47240</v>
      </c>
      <c r="Q66" s="6">
        <f t="shared" si="9"/>
        <v>47238</v>
      </c>
    </row>
    <row r="67" spans="1:17">
      <c r="A67" s="2" t="s">
        <v>25</v>
      </c>
      <c r="B67" s="2">
        <v>5</v>
      </c>
      <c r="C67" s="3">
        <v>9</v>
      </c>
      <c r="D67" s="3">
        <f>10+12</f>
        <v>22</v>
      </c>
      <c r="E67" s="3">
        <f t="shared" si="10"/>
        <v>31</v>
      </c>
      <c r="F67" s="3">
        <v>1</v>
      </c>
      <c r="G67" s="3">
        <f t="shared" si="11"/>
        <v>30</v>
      </c>
      <c r="H67" s="4">
        <f t="shared" si="8"/>
        <v>153384</v>
      </c>
      <c r="I67" s="5"/>
      <c r="J67" s="5"/>
      <c r="K67" s="5"/>
      <c r="L67" s="3"/>
      <c r="M67" s="5"/>
      <c r="N67" s="6">
        <f t="shared" si="9"/>
        <v>45366</v>
      </c>
      <c r="O67" s="6">
        <f t="shared" si="9"/>
        <v>38887</v>
      </c>
      <c r="P67" s="6">
        <f t="shared" si="9"/>
        <v>34566</v>
      </c>
      <c r="Q67" s="6">
        <f t="shared" si="9"/>
        <v>34565</v>
      </c>
    </row>
    <row r="68" spans="1:17">
      <c r="A68" s="2" t="s">
        <v>26</v>
      </c>
      <c r="B68" s="2">
        <v>5</v>
      </c>
      <c r="C68" s="3">
        <v>8</v>
      </c>
      <c r="D68" s="3">
        <f>13+12+8</f>
        <v>33</v>
      </c>
      <c r="E68" s="3">
        <f t="shared" si="10"/>
        <v>41</v>
      </c>
      <c r="F68" s="3">
        <v>2</v>
      </c>
      <c r="G68" s="3">
        <f t="shared" si="11"/>
        <v>39</v>
      </c>
      <c r="H68" s="4">
        <f t="shared" si="8"/>
        <v>199399</v>
      </c>
      <c r="I68" s="5"/>
      <c r="J68" s="5"/>
      <c r="K68" s="5"/>
      <c r="L68" s="3"/>
      <c r="M68" s="5"/>
      <c r="N68" s="6">
        <f t="shared" si="9"/>
        <v>58977</v>
      </c>
      <c r="O68" s="6">
        <f t="shared" si="9"/>
        <v>50552</v>
      </c>
      <c r="P68" s="6">
        <f t="shared" si="9"/>
        <v>44936</v>
      </c>
      <c r="Q68" s="6">
        <f t="shared" si="9"/>
        <v>44934</v>
      </c>
    </row>
    <row r="69" spans="1:17">
      <c r="A69" s="2" t="s">
        <v>27</v>
      </c>
      <c r="B69" s="2">
        <v>5</v>
      </c>
      <c r="C69" s="3"/>
      <c r="D69" s="3">
        <f>9+5+7-13</f>
        <v>8</v>
      </c>
      <c r="E69" s="3">
        <f t="shared" si="10"/>
        <v>8</v>
      </c>
      <c r="F69" s="3"/>
      <c r="G69" s="3">
        <f t="shared" si="11"/>
        <v>8</v>
      </c>
      <c r="H69" s="4">
        <f t="shared" si="8"/>
        <v>40903</v>
      </c>
      <c r="I69" s="5"/>
      <c r="J69" s="5"/>
      <c r="K69" s="5"/>
      <c r="L69" s="3"/>
      <c r="M69" s="5"/>
      <c r="N69" s="6">
        <f t="shared" si="9"/>
        <v>12099</v>
      </c>
      <c r="O69" s="6">
        <f t="shared" si="9"/>
        <v>10370</v>
      </c>
      <c r="P69" s="6">
        <f t="shared" si="9"/>
        <v>9217</v>
      </c>
      <c r="Q69" s="6">
        <f t="shared" si="9"/>
        <v>9217</v>
      </c>
    </row>
    <row r="70" spans="1:17">
      <c r="A70" s="7" t="s">
        <v>28</v>
      </c>
      <c r="B70" s="7">
        <v>6</v>
      </c>
      <c r="C70" s="8">
        <v>8</v>
      </c>
      <c r="D70" s="8">
        <f>2+7+5</f>
        <v>14</v>
      </c>
      <c r="E70" s="8">
        <f t="shared" si="10"/>
        <v>22</v>
      </c>
      <c r="F70" s="8"/>
      <c r="G70" s="8">
        <f t="shared" si="11"/>
        <v>22</v>
      </c>
      <c r="H70" s="9">
        <f t="shared" si="8"/>
        <v>126595</v>
      </c>
      <c r="I70" s="10"/>
      <c r="J70" s="10"/>
      <c r="K70" s="10"/>
      <c r="L70" s="8"/>
      <c r="M70" s="10"/>
      <c r="N70" s="6">
        <f t="shared" si="9"/>
        <v>35286</v>
      </c>
      <c r="O70" s="6">
        <f t="shared" si="9"/>
        <v>34565</v>
      </c>
      <c r="P70" s="6">
        <f t="shared" si="9"/>
        <v>28372</v>
      </c>
      <c r="Q70" s="6">
        <f t="shared" si="9"/>
        <v>28372</v>
      </c>
    </row>
    <row r="71" spans="1:17">
      <c r="A71" s="11" t="s">
        <v>29</v>
      </c>
      <c r="B71" s="11"/>
      <c r="C71" s="8"/>
      <c r="D71" s="8"/>
      <c r="E71" s="8"/>
      <c r="F71" s="8"/>
      <c r="G71" s="8"/>
      <c r="H71" s="9">
        <f t="shared" si="8"/>
        <v>0</v>
      </c>
      <c r="I71" s="10"/>
      <c r="J71" s="10"/>
      <c r="K71" s="10"/>
      <c r="L71" s="10"/>
      <c r="M71" s="10"/>
      <c r="N71" s="10"/>
      <c r="O71" s="10"/>
      <c r="P71" s="10"/>
      <c r="Q71" s="10"/>
    </row>
    <row r="72" spans="1:17">
      <c r="A72" s="12" t="s">
        <v>30</v>
      </c>
      <c r="B72" s="12"/>
      <c r="C72" s="8"/>
      <c r="D72" s="8"/>
      <c r="E72" s="8"/>
      <c r="F72" s="8"/>
      <c r="G72" s="8"/>
      <c r="H72" s="9">
        <f>I72+J72+K72+L72+M72+N72+O72+P72+Q72</f>
        <v>0</v>
      </c>
      <c r="I72" s="13"/>
      <c r="J72" s="14"/>
      <c r="K72" s="14"/>
      <c r="L72" s="14"/>
      <c r="M72" s="14"/>
      <c r="N72" s="14"/>
      <c r="O72" s="14"/>
      <c r="P72" s="14"/>
      <c r="Q72" s="14"/>
    </row>
    <row r="73" spans="1:17">
      <c r="A73" s="12" t="s">
        <v>31</v>
      </c>
      <c r="B73" s="12"/>
      <c r="C73" s="8"/>
      <c r="D73" s="8"/>
      <c r="E73" s="8"/>
      <c r="F73" s="8"/>
      <c r="G73" s="8"/>
      <c r="H73" s="9">
        <f>I73+J73+K73+L73+M73+N73+O73+P73+Q73</f>
        <v>0</v>
      </c>
      <c r="I73" s="13"/>
      <c r="J73" s="14"/>
      <c r="K73" s="14"/>
      <c r="L73" s="14"/>
      <c r="M73" s="14"/>
      <c r="N73" s="14"/>
      <c r="O73" s="14"/>
      <c r="P73" s="14"/>
      <c r="Q73" s="14"/>
    </row>
    <row r="74" spans="1:17">
      <c r="A74" s="12" t="s">
        <v>32</v>
      </c>
      <c r="B74" s="12"/>
      <c r="C74" s="8"/>
      <c r="D74" s="8"/>
      <c r="E74" s="8"/>
      <c r="F74" s="8"/>
      <c r="G74" s="8"/>
      <c r="H74" s="9">
        <f>I74+J74+K74+L74+M74+N74+O74+P74+Q74</f>
        <v>0</v>
      </c>
      <c r="I74" s="13"/>
      <c r="J74" s="14"/>
      <c r="K74" s="14"/>
      <c r="L74" s="14"/>
      <c r="M74" s="14"/>
      <c r="N74" s="14"/>
      <c r="O74" s="14"/>
      <c r="P74" s="14"/>
      <c r="Q74" s="14"/>
    </row>
    <row r="75" spans="1:17">
      <c r="A75" s="15"/>
      <c r="B75" s="15"/>
      <c r="C75" s="8">
        <f>SUM(C60:C74)</f>
        <v>269</v>
      </c>
      <c r="D75" s="8">
        <f>SUM(D60:D74)</f>
        <v>901</v>
      </c>
      <c r="E75" s="8">
        <f>SUM(E60:E74)</f>
        <v>1170</v>
      </c>
      <c r="F75" s="8"/>
      <c r="G75" s="8"/>
      <c r="H75" s="9">
        <f>SUM(I75:Q75)</f>
        <v>6003820</v>
      </c>
      <c r="I75" s="13">
        <f t="shared" ref="I75:Q75" si="12">SUM(I60:I74)</f>
        <v>0</v>
      </c>
      <c r="J75" s="13">
        <f t="shared" si="12"/>
        <v>0</v>
      </c>
      <c r="K75" s="13">
        <f t="shared" si="12"/>
        <v>0</v>
      </c>
      <c r="L75" s="13">
        <f t="shared" si="12"/>
        <v>0</v>
      </c>
      <c r="M75" s="13">
        <f t="shared" si="12"/>
        <v>0</v>
      </c>
      <c r="N75" s="13">
        <f t="shared" si="12"/>
        <v>1748207</v>
      </c>
      <c r="O75" s="13">
        <f t="shared" si="12"/>
        <v>1553708</v>
      </c>
      <c r="P75" s="13">
        <f t="shared" si="12"/>
        <v>1350918</v>
      </c>
      <c r="Q75" s="13">
        <f t="shared" si="12"/>
        <v>1350987</v>
      </c>
    </row>
    <row r="76" spans="1:17">
      <c r="A76" s="12" t="s">
        <v>33</v>
      </c>
      <c r="B76" s="15"/>
      <c r="C76" s="8"/>
      <c r="D76" s="8"/>
      <c r="E76" s="8"/>
      <c r="F76" s="8"/>
      <c r="G76" s="8"/>
      <c r="H76" s="10">
        <f>I76+J76+K76+L76+M76+N76+O76+P76+Q76</f>
        <v>85</v>
      </c>
      <c r="I76" s="13"/>
      <c r="J76" s="13"/>
      <c r="K76" s="13"/>
      <c r="L76" s="13"/>
      <c r="M76" s="13"/>
      <c r="N76" s="13">
        <v>23</v>
      </c>
      <c r="O76" s="13">
        <v>24</v>
      </c>
      <c r="P76" s="13">
        <v>19</v>
      </c>
      <c r="Q76" s="13">
        <v>19</v>
      </c>
    </row>
    <row r="77" spans="1:17">
      <c r="A77" s="12" t="s">
        <v>34</v>
      </c>
      <c r="B77" s="12"/>
      <c r="C77" s="10"/>
      <c r="D77" s="10"/>
      <c r="E77" s="10"/>
      <c r="F77" s="10"/>
      <c r="G77" s="10"/>
      <c r="H77" s="10">
        <f>I77+J77+K77+L77+M77+N77+O77+P77+Q77</f>
        <v>71</v>
      </c>
      <c r="I77" s="10"/>
      <c r="J77" s="10"/>
      <c r="K77" s="10"/>
      <c r="L77" s="10"/>
      <c r="M77" s="10"/>
      <c r="N77" s="10">
        <v>21</v>
      </c>
      <c r="O77" s="10">
        <v>18</v>
      </c>
      <c r="P77" s="10">
        <v>16</v>
      </c>
      <c r="Q77" s="10">
        <v>16</v>
      </c>
    </row>
  </sheetData>
  <mergeCells count="24">
    <mergeCell ref="A2:Q2"/>
    <mergeCell ref="A4:A5"/>
    <mergeCell ref="B4:B5"/>
    <mergeCell ref="C4:C5"/>
    <mergeCell ref="D4:D5"/>
    <mergeCell ref="F4:F5"/>
    <mergeCell ref="G4:G5"/>
    <mergeCell ref="H4:H5"/>
    <mergeCell ref="I4:Q4"/>
    <mergeCell ref="A30:Q30"/>
    <mergeCell ref="A32:Q32"/>
    <mergeCell ref="A34:A35"/>
    <mergeCell ref="B34:B35"/>
    <mergeCell ref="C34:C35"/>
    <mergeCell ref="D34:D35"/>
    <mergeCell ref="H34:H35"/>
    <mergeCell ref="I34:Q34"/>
    <mergeCell ref="A55:Q55"/>
    <mergeCell ref="A58:A59"/>
    <mergeCell ref="B58:B59"/>
    <mergeCell ref="C58:C59"/>
    <mergeCell ref="D58:D59"/>
    <mergeCell ref="H58:H59"/>
    <mergeCell ref="I58:Q5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2020-11-03T02:03:55Z</dcterms:modified>
</cp:coreProperties>
</file>